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'Лист1'!$A$1:$D$141</definedName>
  </definedNames>
  <calcPr fullCalcOnLoad="1" fullPrecision="0"/>
</workbook>
</file>

<file path=xl/sharedStrings.xml><?xml version="1.0" encoding="utf-8"?>
<sst xmlns="http://schemas.openxmlformats.org/spreadsheetml/2006/main" count="124" uniqueCount="81">
  <si>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</si>
  <si>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</si>
  <si>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</si>
  <si>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</si>
  <si>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</si>
  <si>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</si>
  <si>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</si>
  <si>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</si>
  <si>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</si>
  <si>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</si>
  <si>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</si>
  <si>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</si>
  <si>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</si>
  <si>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</si>
  <si>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</si>
  <si>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</si>
  <si>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</si>
  <si>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</si>
  <si>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</si>
  <si>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</si>
  <si>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</si>
  <si>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</si>
  <si>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</si>
  <si>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</si>
  <si>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</si>
  <si>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</si>
  <si>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</si>
  <si>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</si>
  <si>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</si>
  <si>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</si>
  <si>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</si>
  <si>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</si>
  <si>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</si>
  <si>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</si>
  <si>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</si>
  <si>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</si>
  <si>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</si>
  <si>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</si>
  <si>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</si>
  <si>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</si>
  <si>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</si>
  <si>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</si>
  <si>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</si>
  <si>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</si>
  <si>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</si>
  <si>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</si>
  <si>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</si>
  <si>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</si>
  <si>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</si>
  <si>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</si>
  <si>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</si>
  <si>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</si>
  <si>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</si>
  <si>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</si>
  <si>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</si>
  <si>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</si>
  <si>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</si>
  <si>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</si>
  <si>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</si>
  <si>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</si>
  <si>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</si>
  <si>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</si>
  <si>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</si>
  <si>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</si>
  <si>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</si>
  <si>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</si>
  <si>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</si>
  <si>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</si>
  <si>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</si>
  <si>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</si>
  <si>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>Пяозерского городского поселения за 2019г.</t>
  </si>
  <si>
    <t>План на 2019 года</t>
  </si>
  <si>
    <t>Кассовое исполнение за 2019 года</t>
  </si>
  <si>
    <t>Исполнение плана за 2019 года, %</t>
  </si>
  <si>
    <t>7. Безвозмездные поступления, в том числе:</t>
  </si>
  <si>
    <t>6. Прочие поступления от денежных взысканий</t>
  </si>
  <si>
    <t xml:space="preserve"> - страхование</t>
  </si>
  <si>
    <t xml:space="preserve"> - перечисление другим бюджетам бюджетной системы </t>
  </si>
  <si>
    <t>Приложение 5</t>
  </si>
  <si>
    <t>к решению XVII   сессии 4  cозыва Совета</t>
  </si>
  <si>
    <t>от 04 июня 2020 года №60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</si>
</sst>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47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1"/>
  <sheetViews>
    <sheetView tabSelected="1" view="pageBreakPreview" zoomScale="84" zoomScaleSheetLayoutView="84" zoomScalePageLayoutView="0" workbookViewId="0" topLeftCell="A1">
      <selection activeCell="B7" sqref="B7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8.8515625" style="67" customWidth="1"/>
    <col min="6" max="16384" width="8.8515625" style="1" customWidth="1"/>
  </cols>
  <sheetData>
    <row r="2" ht="13.5">
      <c r="C2" s="40" t="s">
        <v>78</v>
      </c>
    </row>
    <row r="3" ht="13.5">
      <c r="C3" s="40" t="s">
        <v>79</v>
      </c>
    </row>
    <row r="4" ht="13.5">
      <c r="C4" s="40" t="s">
        <v>34</v>
      </c>
    </row>
    <row r="5" ht="13.5">
      <c r="C5" s="40" t="s">
        <v>80</v>
      </c>
    </row>
    <row r="6" ht="13.5">
      <c r="C6" s="22"/>
    </row>
    <row r="7" ht="13.5">
      <c r="C7" s="22"/>
    </row>
    <row r="8" spans="1:4" ht="13.5">
      <c r="A8" s="72" t="s">
        <v>21</v>
      </c>
      <c r="B8" s="72"/>
      <c r="C8" s="72"/>
      <c r="D8" s="72"/>
    </row>
    <row r="9" spans="1:4" ht="13.5">
      <c r="A9" s="72" t="s">
        <v>70</v>
      </c>
      <c r="B9" s="72"/>
      <c r="C9" s="72"/>
      <c r="D9" s="72"/>
    </row>
    <row r="11" ht="13.5">
      <c r="D11" s="3" t="s">
        <v>11</v>
      </c>
    </row>
    <row r="12" spans="1:5" s="2" customFormat="1" ht="27.75">
      <c r="A12" s="4" t="s">
        <v>0</v>
      </c>
      <c r="B12" s="5" t="s">
        <v>71</v>
      </c>
      <c r="C12" s="5" t="s">
        <v>72</v>
      </c>
      <c r="D12" s="5" t="s">
        <v>73</v>
      </c>
      <c r="E12" s="69"/>
    </row>
    <row r="13" spans="1:5" s="2" customFormat="1" ht="13.5">
      <c r="A13" s="6" t="s">
        <v>9</v>
      </c>
      <c r="B13" s="5"/>
      <c r="C13" s="5"/>
      <c r="D13" s="5"/>
      <c r="E13" s="69"/>
    </row>
    <row r="14" spans="1:4" ht="13.5">
      <c r="A14" s="7" t="s">
        <v>1</v>
      </c>
      <c r="B14" s="23">
        <v>2153</v>
      </c>
      <c r="C14" s="23">
        <v>1969.2</v>
      </c>
      <c r="D14" s="9">
        <f>C14/B14*100</f>
        <v>91.5</v>
      </c>
    </row>
    <row r="15" spans="1:4" ht="13.5">
      <c r="A15" s="7" t="s">
        <v>2</v>
      </c>
      <c r="B15" s="23">
        <f>B16+B17</f>
        <v>1451.5</v>
      </c>
      <c r="C15" s="23">
        <f>C16+C17</f>
        <v>876.3</v>
      </c>
      <c r="D15" s="9">
        <f aca="true" t="shared" si="0" ref="D15:D43">C15/B15*100</f>
        <v>60.4</v>
      </c>
    </row>
    <row r="16" spans="1:4" ht="13.5">
      <c r="A16" s="7" t="s">
        <v>27</v>
      </c>
      <c r="B16" s="23">
        <v>165.5</v>
      </c>
      <c r="C16" s="23">
        <v>166.8</v>
      </c>
      <c r="D16" s="20">
        <f t="shared" si="0"/>
        <v>100.8</v>
      </c>
    </row>
    <row r="17" spans="1:4" ht="13.5">
      <c r="A17" s="7" t="s">
        <v>3</v>
      </c>
      <c r="B17" s="23">
        <v>1286</v>
      </c>
      <c r="C17" s="23">
        <v>709.5</v>
      </c>
      <c r="D17" s="9">
        <f t="shared" si="0"/>
        <v>55.2</v>
      </c>
    </row>
    <row r="18" spans="1:4" ht="13.5">
      <c r="A18" s="7" t="s">
        <v>49</v>
      </c>
      <c r="B18" s="23">
        <v>634.7</v>
      </c>
      <c r="C18" s="23">
        <v>632.6</v>
      </c>
      <c r="D18" s="9">
        <f>C18/B18*100</f>
        <v>99.7</v>
      </c>
    </row>
    <row r="19" spans="1:5" s="26" customFormat="1" ht="13.5">
      <c r="A19" s="13" t="s">
        <v>68</v>
      </c>
      <c r="B19" s="25">
        <f>B14+B15+B18</f>
        <v>4239.2</v>
      </c>
      <c r="C19" s="25">
        <f>C14+C15+C18</f>
        <v>3478.1</v>
      </c>
      <c r="D19" s="19">
        <f>C19/B19*100</f>
        <v>82</v>
      </c>
      <c r="E19" s="66"/>
    </row>
    <row r="20" spans="1:4" ht="27.75">
      <c r="A20" s="10" t="s">
        <v>45</v>
      </c>
      <c r="B20" s="38">
        <f>B21+B22</f>
        <v>612.5</v>
      </c>
      <c r="C20" s="38">
        <f>C21+C22</f>
        <v>616.7</v>
      </c>
      <c r="D20" s="11">
        <f t="shared" si="0"/>
        <v>100.7</v>
      </c>
    </row>
    <row r="21" spans="1:4" ht="13.5">
      <c r="A21" s="7" t="s">
        <v>4</v>
      </c>
      <c r="B21" s="23">
        <v>32.5</v>
      </c>
      <c r="C21" s="23">
        <v>36.4</v>
      </c>
      <c r="D21" s="20">
        <f t="shared" si="0"/>
        <v>112</v>
      </c>
    </row>
    <row r="22" spans="1:4" ht="13.5">
      <c r="A22" s="7" t="s">
        <v>5</v>
      </c>
      <c r="B22" s="23">
        <v>580</v>
      </c>
      <c r="C22" s="23">
        <v>580.3</v>
      </c>
      <c r="D22" s="20">
        <f t="shared" si="0"/>
        <v>100.1</v>
      </c>
    </row>
    <row r="23" spans="1:4" ht="13.5" hidden="1">
      <c r="A23" s="7" t="s">
        <v>51</v>
      </c>
      <c r="B23" s="23">
        <f>B24+B25</f>
        <v>0</v>
      </c>
      <c r="C23" s="23">
        <f>C24+C25</f>
        <v>0</v>
      </c>
      <c r="D23" s="20" t="e">
        <f t="shared" si="0"/>
        <v>#DIV/0!</v>
      </c>
    </row>
    <row r="24" spans="1:4" ht="13.5" hidden="1">
      <c r="A24" s="7" t="s">
        <v>52</v>
      </c>
      <c r="B24" s="23">
        <v>0</v>
      </c>
      <c r="C24" s="23">
        <v>0</v>
      </c>
      <c r="D24" s="20" t="e">
        <f t="shared" si="0"/>
        <v>#DIV/0!</v>
      </c>
    </row>
    <row r="25" spans="1:4" ht="27.75" hidden="1">
      <c r="A25" s="10" t="s">
        <v>53</v>
      </c>
      <c r="B25" s="23">
        <f>0</f>
        <v>0</v>
      </c>
      <c r="C25" s="23">
        <v>0</v>
      </c>
      <c r="D25" s="12" t="e">
        <f t="shared" si="0"/>
        <v>#DIV/0!</v>
      </c>
    </row>
    <row r="26" spans="1:4" ht="13.5" hidden="1">
      <c r="A26" s="10" t="s">
        <v>50</v>
      </c>
      <c r="B26" s="38">
        <f>0</f>
        <v>0</v>
      </c>
      <c r="C26" s="38">
        <v>0</v>
      </c>
      <c r="D26" s="21" t="e">
        <f t="shared" si="0"/>
        <v>#DIV/0!</v>
      </c>
    </row>
    <row r="27" spans="1:4" ht="13.5">
      <c r="A27" s="10" t="s">
        <v>59</v>
      </c>
      <c r="B27" s="38">
        <v>800</v>
      </c>
      <c r="C27" s="38">
        <v>809.1</v>
      </c>
      <c r="D27" s="37">
        <f>C27/B27*100</f>
        <v>101.1</v>
      </c>
    </row>
    <row r="28" spans="1:4" ht="13.5">
      <c r="A28" s="10" t="s">
        <v>75</v>
      </c>
      <c r="B28" s="38">
        <v>0</v>
      </c>
      <c r="C28" s="38">
        <v>3.2</v>
      </c>
      <c r="D28" s="21" t="e">
        <f>C28/B28*100</f>
        <v>#DIV/0!</v>
      </c>
    </row>
    <row r="29" spans="1:5" s="26" customFormat="1" ht="13.5">
      <c r="A29" s="13" t="s">
        <v>69</v>
      </c>
      <c r="B29" s="25">
        <f>B20+B27+B28</f>
        <v>1412.5</v>
      </c>
      <c r="C29" s="25">
        <f>C20+C27+C28</f>
        <v>1429</v>
      </c>
      <c r="D29" s="19">
        <f t="shared" si="0"/>
        <v>101.2</v>
      </c>
      <c r="E29" s="66"/>
    </row>
    <row r="30" spans="1:5" s="26" customFormat="1" ht="13.5">
      <c r="A30" s="24" t="s">
        <v>74</v>
      </c>
      <c r="B30" s="25">
        <f>B31+B32+B33+B34+B35+B36+B37+B38+B39+B42</f>
        <v>4917.5</v>
      </c>
      <c r="C30" s="25">
        <f>C31+C32+C33+C34+C35+C36+C37+C38+C39+C42</f>
        <v>4917.5</v>
      </c>
      <c r="D30" s="19">
        <f t="shared" si="0"/>
        <v>100</v>
      </c>
      <c r="E30" s="66"/>
    </row>
    <row r="31" spans="1:4" ht="13.5">
      <c r="A31" s="7" t="s">
        <v>6</v>
      </c>
      <c r="B31" s="23">
        <f>1053.7+546.7+231.6</f>
        <v>1832</v>
      </c>
      <c r="C31" s="23">
        <v>1832</v>
      </c>
      <c r="D31" s="9">
        <f t="shared" si="0"/>
        <v>100</v>
      </c>
    </row>
    <row r="32" spans="1:4" ht="13.5">
      <c r="A32" s="7" t="s">
        <v>7</v>
      </c>
      <c r="B32" s="23">
        <f>173.1+2</f>
        <v>175.1</v>
      </c>
      <c r="C32" s="23">
        <f>173.1+2</f>
        <v>175.1</v>
      </c>
      <c r="D32" s="9">
        <f t="shared" si="0"/>
        <v>100</v>
      </c>
    </row>
    <row r="33" spans="1:4" ht="13.5">
      <c r="A33" s="7" t="s">
        <v>8</v>
      </c>
      <c r="B33" s="23">
        <v>1538.5</v>
      </c>
      <c r="C33" s="23">
        <v>1538.5</v>
      </c>
      <c r="D33" s="20">
        <f t="shared" si="0"/>
        <v>100</v>
      </c>
    </row>
    <row r="34" spans="1:4" ht="13.5" hidden="1">
      <c r="A34" s="7" t="s">
        <v>35</v>
      </c>
      <c r="B34" s="23"/>
      <c r="C34" s="23"/>
      <c r="D34" s="20" t="e">
        <f t="shared" si="0"/>
        <v>#DIV/0!</v>
      </c>
    </row>
    <row r="35" spans="1:4" ht="13.5" hidden="1">
      <c r="A35" s="7" t="s">
        <v>28</v>
      </c>
      <c r="B35" s="23"/>
      <c r="C35" s="23"/>
      <c r="D35" s="20" t="e">
        <f t="shared" si="0"/>
        <v>#DIV/0!</v>
      </c>
    </row>
    <row r="36" spans="1:4" ht="13.5" hidden="1">
      <c r="A36" s="7" t="s">
        <v>55</v>
      </c>
      <c r="B36" s="23">
        <v>0</v>
      </c>
      <c r="C36" s="23">
        <v>0</v>
      </c>
      <c r="D36" s="20" t="e">
        <f t="shared" si="0"/>
        <v>#DIV/0!</v>
      </c>
    </row>
    <row r="37" spans="1:4" ht="13.5">
      <c r="A37" s="7" t="s">
        <v>56</v>
      </c>
      <c r="B37" s="23">
        <v>1362.4</v>
      </c>
      <c r="C37" s="23">
        <v>1362.4</v>
      </c>
      <c r="D37" s="20">
        <f t="shared" si="0"/>
        <v>100</v>
      </c>
    </row>
    <row r="38" spans="1:4" ht="12.75" customHeight="1" hidden="1">
      <c r="A38" s="7" t="s">
        <v>47</v>
      </c>
      <c r="B38" s="23"/>
      <c r="C38" s="23"/>
      <c r="D38" s="12" t="e">
        <f t="shared" si="0"/>
        <v>#DIV/0!</v>
      </c>
    </row>
    <row r="39" spans="1:4" ht="13.5">
      <c r="A39" s="7" t="s">
        <v>29</v>
      </c>
      <c r="B39" s="23">
        <v>9.5</v>
      </c>
      <c r="C39" s="23">
        <v>9.5</v>
      </c>
      <c r="D39" s="12">
        <f t="shared" si="0"/>
        <v>100</v>
      </c>
    </row>
    <row r="40" spans="1:4" ht="13.5" hidden="1">
      <c r="A40" s="10" t="s">
        <v>46</v>
      </c>
      <c r="B40" s="38"/>
      <c r="C40" s="38"/>
      <c r="D40" s="11" t="e">
        <f t="shared" si="0"/>
        <v>#DIV/0!</v>
      </c>
    </row>
    <row r="41" spans="1:4" ht="13.5" hidden="1">
      <c r="A41" s="10"/>
      <c r="B41" s="38"/>
      <c r="C41" s="38"/>
      <c r="D41" s="21" t="e">
        <f t="shared" si="0"/>
        <v>#DIV/0!</v>
      </c>
    </row>
    <row r="42" spans="1:4" ht="27.75" hidden="1">
      <c r="A42" s="10" t="s">
        <v>48</v>
      </c>
      <c r="B42" s="38"/>
      <c r="C42" s="38"/>
      <c r="D42" s="21" t="e">
        <f t="shared" si="0"/>
        <v>#DIV/0!</v>
      </c>
    </row>
    <row r="43" spans="1:4" ht="13.5">
      <c r="A43" s="13" t="s">
        <v>10</v>
      </c>
      <c r="B43" s="25">
        <f>B19+B29+B30+B40+B41</f>
        <v>10569.2</v>
      </c>
      <c r="C43" s="25">
        <f>C19+C29+C30+C40+C41</f>
        <v>9824.6</v>
      </c>
      <c r="D43" s="19">
        <f t="shared" si="0"/>
        <v>93</v>
      </c>
    </row>
    <row r="44" spans="1:5" ht="13.5">
      <c r="A44" s="14" t="s">
        <v>12</v>
      </c>
      <c r="B44" s="23"/>
      <c r="C44" s="23"/>
      <c r="D44" s="9"/>
      <c r="E44" s="65"/>
    </row>
    <row r="45" spans="1:5" s="26" customFormat="1" ht="13.5">
      <c r="A45" s="24" t="s">
        <v>13</v>
      </c>
      <c r="B45" s="25">
        <f>SUM(B46:B59)</f>
        <v>3533.4</v>
      </c>
      <c r="C45" s="25">
        <f>SUM(C46:C59)</f>
        <v>3228.4</v>
      </c>
      <c r="D45" s="19">
        <f aca="true" t="shared" si="1" ref="D45:D139">C45/B45*100</f>
        <v>91.4</v>
      </c>
      <c r="E45" s="64"/>
    </row>
    <row r="46" spans="1:5" ht="13.5">
      <c r="A46" s="7" t="s">
        <v>14</v>
      </c>
      <c r="B46" s="23">
        <v>2071.5</v>
      </c>
      <c r="C46" s="34">
        <v>2062.1</v>
      </c>
      <c r="D46" s="9">
        <f t="shared" si="1"/>
        <v>99.5</v>
      </c>
      <c r="E46" s="65"/>
    </row>
    <row r="47" spans="1:5" s="35" customFormat="1" ht="13.5" hidden="1">
      <c r="A47" s="27" t="s">
        <v>65</v>
      </c>
      <c r="B47" s="34">
        <f>0+0</f>
        <v>0</v>
      </c>
      <c r="C47" s="34">
        <v>0</v>
      </c>
      <c r="D47" s="20" t="e">
        <f t="shared" si="1"/>
        <v>#DIV/0!</v>
      </c>
      <c r="E47" s="68"/>
    </row>
    <row r="48" spans="1:5" ht="13.5">
      <c r="A48" s="7" t="s">
        <v>62</v>
      </c>
      <c r="B48" s="23">
        <v>597.1</v>
      </c>
      <c r="C48" s="34">
        <v>589.7</v>
      </c>
      <c r="D48" s="9">
        <f t="shared" si="1"/>
        <v>98.8</v>
      </c>
      <c r="E48" s="65"/>
    </row>
    <row r="49" spans="1:5" ht="13.5">
      <c r="A49" s="32" t="s">
        <v>67</v>
      </c>
      <c r="B49" s="23">
        <f>10.5+4.5+5</f>
        <v>20</v>
      </c>
      <c r="C49" s="34">
        <v>10.5</v>
      </c>
      <c r="D49" s="9"/>
      <c r="E49" s="65"/>
    </row>
    <row r="50" spans="1:5" ht="13.5">
      <c r="A50" s="32" t="s">
        <v>38</v>
      </c>
      <c r="B50" s="23">
        <v>60</v>
      </c>
      <c r="C50" s="23">
        <v>55.6</v>
      </c>
      <c r="D50" s="9">
        <f t="shared" si="1"/>
        <v>92.7</v>
      </c>
      <c r="E50" s="65"/>
    </row>
    <row r="51" spans="1:5" ht="13.5">
      <c r="A51" s="32" t="s">
        <v>39</v>
      </c>
      <c r="B51" s="23">
        <v>12</v>
      </c>
      <c r="C51" s="23">
        <v>12</v>
      </c>
      <c r="D51" s="9">
        <f t="shared" si="1"/>
        <v>100</v>
      </c>
      <c r="E51" s="65"/>
    </row>
    <row r="52" spans="1:5" ht="13.5">
      <c r="A52" s="7" t="s">
        <v>15</v>
      </c>
      <c r="B52" s="23">
        <v>484.5</v>
      </c>
      <c r="C52" s="34">
        <v>314.6</v>
      </c>
      <c r="D52" s="9">
        <f t="shared" si="1"/>
        <v>64.9</v>
      </c>
      <c r="E52" s="65"/>
    </row>
    <row r="53" spans="1:5" ht="13.5">
      <c r="A53" s="7" t="s">
        <v>63</v>
      </c>
      <c r="B53" s="23">
        <v>94</v>
      </c>
      <c r="C53" s="34">
        <v>79.6</v>
      </c>
      <c r="D53" s="9">
        <f t="shared" si="1"/>
        <v>84.7</v>
      </c>
      <c r="E53" s="65"/>
    </row>
    <row r="54" spans="1:5" ht="13.5">
      <c r="A54" s="32" t="s">
        <v>64</v>
      </c>
      <c r="B54" s="23">
        <v>50.5</v>
      </c>
      <c r="C54" s="34">
        <v>46.5</v>
      </c>
      <c r="D54" s="9">
        <f t="shared" si="1"/>
        <v>92.1</v>
      </c>
      <c r="E54" s="65"/>
    </row>
    <row r="55" spans="1:5" ht="12.75" customHeight="1">
      <c r="A55" s="32" t="s">
        <v>77</v>
      </c>
      <c r="B55" s="23">
        <f>(0+0)+(7.5+103)+(7.5+3)</f>
        <v>121</v>
      </c>
      <c r="C55" s="34">
        <v>35.4</v>
      </c>
      <c r="D55" s="9">
        <f t="shared" si="1"/>
        <v>29.3</v>
      </c>
      <c r="E55" s="65"/>
    </row>
    <row r="56" spans="1:5" ht="13.5" hidden="1">
      <c r="A56" s="27" t="s">
        <v>41</v>
      </c>
      <c r="B56" s="23">
        <f>0.4+0+0</f>
        <v>0.4</v>
      </c>
      <c r="C56" s="23">
        <v>0.2</v>
      </c>
      <c r="D56" s="9">
        <f t="shared" si="1"/>
        <v>50</v>
      </c>
      <c r="E56" s="65"/>
    </row>
    <row r="57" spans="1:5" ht="13.5" hidden="1">
      <c r="A57" s="27" t="s">
        <v>54</v>
      </c>
      <c r="B57" s="23">
        <f>0</f>
        <v>0</v>
      </c>
      <c r="C57" s="23">
        <v>0</v>
      </c>
      <c r="D57" s="9" t="e">
        <f t="shared" si="1"/>
        <v>#DIV/0!</v>
      </c>
      <c r="E57" s="65"/>
    </row>
    <row r="58" spans="1:5" ht="13.5">
      <c r="A58" s="32" t="s">
        <v>42</v>
      </c>
      <c r="B58" s="23">
        <v>19.5</v>
      </c>
      <c r="C58" s="23">
        <v>19.3</v>
      </c>
      <c r="D58" s="20">
        <f t="shared" si="1"/>
        <v>99</v>
      </c>
      <c r="E58" s="65"/>
    </row>
    <row r="59" spans="1:5" ht="13.5" hidden="1">
      <c r="A59" s="27" t="s">
        <v>66</v>
      </c>
      <c r="B59" s="23">
        <v>2.9</v>
      </c>
      <c r="C59" s="23">
        <v>2.9</v>
      </c>
      <c r="D59" s="20">
        <f t="shared" si="1"/>
        <v>100</v>
      </c>
      <c r="E59" s="65"/>
    </row>
    <row r="60" spans="1:5" s="26" customFormat="1" ht="13.5">
      <c r="A60" s="24" t="s">
        <v>18</v>
      </c>
      <c r="B60" s="25">
        <f>SUM(B61:B73)</f>
        <v>173.1</v>
      </c>
      <c r="C60" s="25">
        <f>SUM(C61:C73)</f>
        <v>173.1</v>
      </c>
      <c r="D60" s="19">
        <f t="shared" si="1"/>
        <v>100</v>
      </c>
      <c r="E60" s="64"/>
    </row>
    <row r="61" spans="1:5" ht="13.5">
      <c r="A61" s="7" t="s">
        <v>14</v>
      </c>
      <c r="B61" s="23">
        <v>112.3</v>
      </c>
      <c r="C61" s="23">
        <v>112.3</v>
      </c>
      <c r="D61" s="9">
        <f t="shared" si="1"/>
        <v>100</v>
      </c>
      <c r="E61" s="65"/>
    </row>
    <row r="62" spans="1:5" ht="13.5" hidden="1">
      <c r="A62" s="27" t="s">
        <v>36</v>
      </c>
      <c r="B62" s="23">
        <f>0</f>
        <v>0</v>
      </c>
      <c r="C62" s="23">
        <v>0</v>
      </c>
      <c r="D62" s="9" t="e">
        <f t="shared" si="1"/>
        <v>#DIV/0!</v>
      </c>
      <c r="E62" s="65"/>
    </row>
    <row r="63" spans="1:5" ht="13.5">
      <c r="A63" s="7" t="s">
        <v>62</v>
      </c>
      <c r="B63" s="23">
        <v>33.9</v>
      </c>
      <c r="C63" s="23">
        <v>33.9</v>
      </c>
      <c r="D63" s="9">
        <f t="shared" si="1"/>
        <v>100</v>
      </c>
      <c r="E63" s="65"/>
    </row>
    <row r="64" spans="1:5" ht="13.5" customHeight="1">
      <c r="A64" s="32" t="s">
        <v>38</v>
      </c>
      <c r="B64" s="23">
        <v>3.7</v>
      </c>
      <c r="C64" s="23">
        <v>3.7</v>
      </c>
      <c r="D64" s="9">
        <f t="shared" si="1"/>
        <v>100</v>
      </c>
      <c r="E64" s="65"/>
    </row>
    <row r="65" spans="1:5" ht="13.5" customHeight="1" hidden="1">
      <c r="A65" s="27" t="s">
        <v>39</v>
      </c>
      <c r="B65" s="23">
        <v>0</v>
      </c>
      <c r="C65" s="23">
        <v>0</v>
      </c>
      <c r="D65" s="9" t="e">
        <f t="shared" si="1"/>
        <v>#DIV/0!</v>
      </c>
      <c r="E65" s="65"/>
    </row>
    <row r="66" spans="1:5" ht="13.5" customHeight="1">
      <c r="A66" s="7" t="s">
        <v>15</v>
      </c>
      <c r="B66" s="23">
        <v>6.9</v>
      </c>
      <c r="C66" s="23">
        <v>6.9</v>
      </c>
      <c r="D66" s="9">
        <f t="shared" si="1"/>
        <v>100</v>
      </c>
      <c r="E66" s="65"/>
    </row>
    <row r="67" spans="1:5" ht="13.5" customHeight="1" hidden="1">
      <c r="A67" s="27" t="s">
        <v>63</v>
      </c>
      <c r="B67" s="23">
        <f>0</f>
        <v>0</v>
      </c>
      <c r="C67" s="23">
        <v>0</v>
      </c>
      <c r="D67" s="9" t="e">
        <f t="shared" si="1"/>
        <v>#DIV/0!</v>
      </c>
      <c r="E67" s="65"/>
    </row>
    <row r="68" spans="1:5" ht="13.5" customHeight="1" hidden="1">
      <c r="A68" s="27" t="s">
        <v>64</v>
      </c>
      <c r="B68" s="23">
        <f>1.5</f>
        <v>1.5</v>
      </c>
      <c r="C68" s="23">
        <v>1.5</v>
      </c>
      <c r="D68" s="9">
        <f t="shared" si="1"/>
        <v>100</v>
      </c>
      <c r="E68" s="65"/>
    </row>
    <row r="69" spans="1:5" ht="13.5" customHeight="1" hidden="1">
      <c r="A69" s="27" t="s">
        <v>40</v>
      </c>
      <c r="B69" s="23">
        <v>0</v>
      </c>
      <c r="C69" s="23">
        <v>0</v>
      </c>
      <c r="D69" s="9" t="e">
        <f t="shared" si="1"/>
        <v>#DIV/0!</v>
      </c>
      <c r="E69" s="65"/>
    </row>
    <row r="70" spans="1:5" ht="13.5" customHeight="1" hidden="1">
      <c r="A70" s="27" t="s">
        <v>66</v>
      </c>
      <c r="B70" s="23">
        <v>1.3</v>
      </c>
      <c r="C70" s="23">
        <v>1.3</v>
      </c>
      <c r="D70" s="9">
        <f t="shared" si="1"/>
        <v>100</v>
      </c>
      <c r="E70" s="65"/>
    </row>
    <row r="71" spans="1:5" ht="13.5" customHeight="1" hidden="1">
      <c r="A71" s="27" t="s">
        <v>41</v>
      </c>
      <c r="B71" s="23">
        <f>0</f>
        <v>0</v>
      </c>
      <c r="C71" s="23">
        <v>0</v>
      </c>
      <c r="D71" s="9" t="e">
        <f t="shared" si="1"/>
        <v>#DIV/0!</v>
      </c>
      <c r="E71" s="65"/>
    </row>
    <row r="72" spans="1:5" ht="13.5" customHeight="1">
      <c r="A72" s="32" t="s">
        <v>54</v>
      </c>
      <c r="B72" s="23">
        <v>11.5</v>
      </c>
      <c r="C72" s="23">
        <v>11.5</v>
      </c>
      <c r="D72" s="9">
        <f t="shared" si="1"/>
        <v>100</v>
      </c>
      <c r="E72" s="65"/>
    </row>
    <row r="73" spans="1:5" ht="13.5" customHeight="1" hidden="1">
      <c r="A73" s="27" t="s">
        <v>42</v>
      </c>
      <c r="B73" s="23">
        <v>2</v>
      </c>
      <c r="C73" s="23">
        <v>2</v>
      </c>
      <c r="D73" s="9">
        <f t="shared" si="1"/>
        <v>100</v>
      </c>
      <c r="E73" s="65"/>
    </row>
    <row r="74" spans="1:5" s="26" customFormat="1" ht="13.5">
      <c r="A74" s="24" t="s">
        <v>17</v>
      </c>
      <c r="B74" s="25">
        <f>SUM(B75:B82)</f>
        <v>49.6</v>
      </c>
      <c r="C74" s="41">
        <f>SUM(C75:C82)</f>
        <v>33.3</v>
      </c>
      <c r="D74" s="19">
        <f t="shared" si="1"/>
        <v>67.1</v>
      </c>
      <c r="E74" s="64"/>
    </row>
    <row r="75" spans="1:5" s="26" customFormat="1" ht="13.5" hidden="1">
      <c r="A75" s="24">
        <v>222</v>
      </c>
      <c r="B75" s="25">
        <v>0</v>
      </c>
      <c r="C75" s="25">
        <v>0</v>
      </c>
      <c r="D75" s="19" t="e">
        <f t="shared" si="1"/>
        <v>#DIV/0!</v>
      </c>
      <c r="E75" s="64"/>
    </row>
    <row r="76" spans="1:5" s="26" customFormat="1" ht="13.5" hidden="1">
      <c r="A76" s="24">
        <v>225</v>
      </c>
      <c r="B76" s="25">
        <v>20</v>
      </c>
      <c r="C76" s="25">
        <v>17.5</v>
      </c>
      <c r="D76" s="19">
        <f t="shared" si="1"/>
        <v>87.5</v>
      </c>
      <c r="E76" s="64"/>
    </row>
    <row r="77" spans="1:5" s="26" customFormat="1" ht="13.5" hidden="1">
      <c r="A77" s="24">
        <v>226</v>
      </c>
      <c r="B77" s="25">
        <f>4.5+(1.5+2)</f>
        <v>8</v>
      </c>
      <c r="C77" s="25">
        <v>2.9</v>
      </c>
      <c r="D77" s="19">
        <f t="shared" si="1"/>
        <v>36.3</v>
      </c>
      <c r="E77" s="64"/>
    </row>
    <row r="78" spans="1:5" s="26" customFormat="1" ht="13.5" hidden="1">
      <c r="A78" s="24">
        <v>227</v>
      </c>
      <c r="B78" s="25">
        <v>10</v>
      </c>
      <c r="C78" s="25">
        <v>10</v>
      </c>
      <c r="D78" s="19"/>
      <c r="E78" s="64"/>
    </row>
    <row r="79" spans="1:5" s="26" customFormat="1" ht="13.5" hidden="1">
      <c r="A79" s="24">
        <v>251</v>
      </c>
      <c r="B79" s="25">
        <v>0</v>
      </c>
      <c r="C79" s="25">
        <v>0</v>
      </c>
      <c r="D79" s="19" t="e">
        <f>C79/B79*100</f>
        <v>#DIV/0!</v>
      </c>
      <c r="E79" s="64"/>
    </row>
    <row r="80" spans="1:5" s="26" customFormat="1" ht="13.5" hidden="1">
      <c r="A80" s="24">
        <v>290</v>
      </c>
      <c r="B80" s="25">
        <v>0.1</v>
      </c>
      <c r="C80" s="25">
        <v>0</v>
      </c>
      <c r="D80" s="19">
        <f t="shared" si="1"/>
        <v>0</v>
      </c>
      <c r="E80" s="64"/>
    </row>
    <row r="81" spans="1:5" s="26" customFormat="1" ht="13.5" hidden="1">
      <c r="A81" s="24">
        <v>310</v>
      </c>
      <c r="B81" s="25">
        <f>0</f>
        <v>0</v>
      </c>
      <c r="C81" s="25">
        <v>0</v>
      </c>
      <c r="D81" s="19"/>
      <c r="E81" s="64"/>
    </row>
    <row r="82" spans="1:5" s="26" customFormat="1" ht="13.5" hidden="1">
      <c r="A82" s="24">
        <v>340</v>
      </c>
      <c r="B82" s="25">
        <f>(3+5)+(3+0)+0.5</f>
        <v>11.5</v>
      </c>
      <c r="C82" s="25">
        <v>2.9</v>
      </c>
      <c r="D82" s="19">
        <f t="shared" si="1"/>
        <v>25.2</v>
      </c>
      <c r="E82" s="64"/>
    </row>
    <row r="83" spans="1:5" s="26" customFormat="1" ht="13.5">
      <c r="A83" s="24" t="s">
        <v>23</v>
      </c>
      <c r="B83" s="25">
        <f>SUM(B84:B86)</f>
        <v>998.1</v>
      </c>
      <c r="C83" s="25">
        <f>SUM(C84:C86)</f>
        <v>755</v>
      </c>
      <c r="D83" s="19">
        <f t="shared" si="1"/>
        <v>75.6</v>
      </c>
      <c r="E83" s="64"/>
    </row>
    <row r="84" spans="1:5" s="26" customFormat="1" ht="13.5">
      <c r="A84" s="7" t="s">
        <v>63</v>
      </c>
      <c r="B84" s="23">
        <v>668.1</v>
      </c>
      <c r="C84" s="23">
        <v>571.2</v>
      </c>
      <c r="D84" s="9">
        <f t="shared" si="1"/>
        <v>85.5</v>
      </c>
      <c r="E84" s="64"/>
    </row>
    <row r="85" spans="1:5" s="26" customFormat="1" ht="13.5">
      <c r="A85" s="32" t="s">
        <v>64</v>
      </c>
      <c r="B85" s="23">
        <v>315</v>
      </c>
      <c r="C85" s="23">
        <v>180.7</v>
      </c>
      <c r="D85" s="9">
        <f t="shared" si="1"/>
        <v>57.4</v>
      </c>
      <c r="E85" s="64"/>
    </row>
    <row r="86" spans="1:5" ht="13.5" hidden="1">
      <c r="A86" s="27">
        <v>340</v>
      </c>
      <c r="B86" s="23">
        <v>15</v>
      </c>
      <c r="C86" s="23">
        <v>3.1</v>
      </c>
      <c r="D86" s="9"/>
      <c r="E86" s="65"/>
    </row>
    <row r="87" spans="1:5" s="26" customFormat="1" ht="13.5">
      <c r="A87" s="24" t="s">
        <v>57</v>
      </c>
      <c r="B87" s="25">
        <f>SUM(B88:B93)</f>
        <v>1996.7</v>
      </c>
      <c r="C87" s="25">
        <f>SUM(C88:C93)</f>
        <v>1894.3</v>
      </c>
      <c r="D87" s="19">
        <f t="shared" si="1"/>
        <v>94.9</v>
      </c>
      <c r="E87" s="64"/>
    </row>
    <row r="88" spans="1:5" ht="13.5" hidden="1">
      <c r="A88" s="27" t="s">
        <v>39</v>
      </c>
      <c r="B88" s="23">
        <v>0.5</v>
      </c>
      <c r="C88" s="23">
        <v>0.5</v>
      </c>
      <c r="D88" s="9">
        <f t="shared" si="1"/>
        <v>100</v>
      </c>
      <c r="E88" s="65"/>
    </row>
    <row r="89" spans="1:5" ht="13.5">
      <c r="A89" s="7" t="s">
        <v>63</v>
      </c>
      <c r="B89" s="23">
        <v>1027.9</v>
      </c>
      <c r="C89" s="23">
        <v>947.7</v>
      </c>
      <c r="D89" s="9">
        <f t="shared" si="1"/>
        <v>92.2</v>
      </c>
      <c r="E89" s="65"/>
    </row>
    <row r="90" spans="1:5" ht="13.5">
      <c r="A90" s="32" t="s">
        <v>64</v>
      </c>
      <c r="B90" s="23">
        <v>679.3</v>
      </c>
      <c r="C90" s="23">
        <v>675.2</v>
      </c>
      <c r="D90" s="9">
        <f t="shared" si="1"/>
        <v>99.4</v>
      </c>
      <c r="E90" s="65"/>
    </row>
    <row r="91" spans="1:5" ht="13.5" hidden="1">
      <c r="A91" s="27" t="s">
        <v>41</v>
      </c>
      <c r="B91" s="23">
        <v>2.5</v>
      </c>
      <c r="C91" s="23">
        <v>2.4</v>
      </c>
      <c r="D91" s="9">
        <f t="shared" si="1"/>
        <v>96</v>
      </c>
      <c r="E91" s="65"/>
    </row>
    <row r="92" spans="1:5" ht="13.5">
      <c r="A92" s="32" t="s">
        <v>54</v>
      </c>
      <c r="B92" s="23">
        <v>40.3</v>
      </c>
      <c r="C92" s="23">
        <v>30.3</v>
      </c>
      <c r="D92" s="9">
        <f t="shared" si="1"/>
        <v>75.2</v>
      </c>
      <c r="E92" s="65"/>
    </row>
    <row r="93" spans="1:5" s="35" customFormat="1" ht="13.5">
      <c r="A93" s="32" t="s">
        <v>42</v>
      </c>
      <c r="B93" s="34">
        <v>246.2</v>
      </c>
      <c r="C93" s="34">
        <v>238.2</v>
      </c>
      <c r="D93" s="20">
        <f t="shared" si="1"/>
        <v>96.8</v>
      </c>
      <c r="E93" s="68"/>
    </row>
    <row r="94" spans="1:5" s="26" customFormat="1" ht="13.5">
      <c r="A94" s="24" t="s">
        <v>24</v>
      </c>
      <c r="B94" s="25">
        <f>SUM(B95)</f>
        <v>3</v>
      </c>
      <c r="C94" s="25">
        <f>SUM(C95)</f>
        <v>1</v>
      </c>
      <c r="D94" s="39">
        <f t="shared" si="1"/>
        <v>33.3</v>
      </c>
      <c r="E94" s="64"/>
    </row>
    <row r="95" spans="1:5" ht="13.5" hidden="1">
      <c r="A95" s="7">
        <v>340</v>
      </c>
      <c r="B95" s="23">
        <f>0+3</f>
        <v>3</v>
      </c>
      <c r="C95" s="23">
        <v>1</v>
      </c>
      <c r="D95" s="20"/>
      <c r="E95" s="65"/>
    </row>
    <row r="96" spans="1:5" s="26" customFormat="1" ht="13.5">
      <c r="A96" s="36" t="s">
        <v>58</v>
      </c>
      <c r="B96" s="29">
        <f>SUM(B97:B109)</f>
        <v>4687.3</v>
      </c>
      <c r="C96" s="29">
        <f>SUM(C97:C109)</f>
        <v>4665.8</v>
      </c>
      <c r="D96" s="30">
        <f t="shared" si="1"/>
        <v>99.5</v>
      </c>
      <c r="E96" s="64"/>
    </row>
    <row r="97" spans="1:5" ht="13.5" hidden="1">
      <c r="A97" s="27" t="s">
        <v>14</v>
      </c>
      <c r="B97" s="23">
        <v>0</v>
      </c>
      <c r="C97" s="23"/>
      <c r="D97" s="9" t="e">
        <f t="shared" si="1"/>
        <v>#DIV/0!</v>
      </c>
      <c r="E97" s="65"/>
    </row>
    <row r="98" spans="1:5" ht="13.5" hidden="1">
      <c r="A98" s="27" t="s">
        <v>36</v>
      </c>
      <c r="B98" s="23">
        <v>53</v>
      </c>
      <c r="C98" s="23">
        <v>51.4</v>
      </c>
      <c r="D98" s="9">
        <f t="shared" si="1"/>
        <v>97</v>
      </c>
      <c r="E98" s="65"/>
    </row>
    <row r="99" spans="1:5" ht="13.5" hidden="1">
      <c r="A99" s="27" t="s">
        <v>37</v>
      </c>
      <c r="B99" s="23">
        <v>0</v>
      </c>
      <c r="C99" s="23"/>
      <c r="D99" s="9" t="e">
        <f t="shared" si="1"/>
        <v>#DIV/0!</v>
      </c>
      <c r="E99" s="65"/>
    </row>
    <row r="100" spans="1:5" ht="13.5" hidden="1">
      <c r="A100" s="27" t="s">
        <v>38</v>
      </c>
      <c r="B100" s="23">
        <v>0</v>
      </c>
      <c r="C100" s="23"/>
      <c r="D100" s="9" t="e">
        <f t="shared" si="1"/>
        <v>#DIV/0!</v>
      </c>
      <c r="E100" s="65"/>
    </row>
    <row r="101" spans="1:5" ht="13.5" hidden="1">
      <c r="A101" s="27" t="s">
        <v>39</v>
      </c>
      <c r="B101" s="23">
        <v>0</v>
      </c>
      <c r="C101" s="23"/>
      <c r="D101" s="9" t="e">
        <f t="shared" si="1"/>
        <v>#DIV/0!</v>
      </c>
      <c r="E101" s="65"/>
    </row>
    <row r="102" spans="1:5" ht="13.5" hidden="1">
      <c r="A102" s="27" t="s">
        <v>15</v>
      </c>
      <c r="B102" s="23">
        <v>0</v>
      </c>
      <c r="C102" s="23"/>
      <c r="D102" s="9" t="e">
        <f t="shared" si="1"/>
        <v>#DIV/0!</v>
      </c>
      <c r="E102" s="65"/>
    </row>
    <row r="103" spans="1:5" ht="13.5" hidden="1">
      <c r="A103" s="27" t="s">
        <v>63</v>
      </c>
      <c r="B103" s="23">
        <v>1261.2</v>
      </c>
      <c r="C103" s="23">
        <v>1257.3</v>
      </c>
      <c r="D103" s="9">
        <f t="shared" si="1"/>
        <v>99.7</v>
      </c>
      <c r="E103" s="65"/>
    </row>
    <row r="104" spans="1:5" ht="13.5" hidden="1">
      <c r="A104" s="27" t="s">
        <v>64</v>
      </c>
      <c r="B104" s="23">
        <v>20.7</v>
      </c>
      <c r="C104" s="23">
        <v>4.7</v>
      </c>
      <c r="D104" s="9">
        <f t="shared" si="1"/>
        <v>22.7</v>
      </c>
      <c r="E104" s="65"/>
    </row>
    <row r="105" spans="1:5" ht="13.5" hidden="1">
      <c r="A105" s="27" t="s">
        <v>43</v>
      </c>
      <c r="B105" s="23">
        <v>3352.4</v>
      </c>
      <c r="C105" s="23">
        <v>3352.4</v>
      </c>
      <c r="D105" s="9"/>
      <c r="E105" s="65"/>
    </row>
    <row r="106" spans="1:5" ht="13.5" hidden="1">
      <c r="A106" s="27" t="s">
        <v>40</v>
      </c>
      <c r="B106" s="23">
        <v>0</v>
      </c>
      <c r="C106" s="23"/>
      <c r="D106" s="9" t="e">
        <f t="shared" si="1"/>
        <v>#DIV/0!</v>
      </c>
      <c r="E106" s="65"/>
    </row>
    <row r="107" spans="1:5" ht="13.5" hidden="1">
      <c r="A107" s="27" t="s">
        <v>41</v>
      </c>
      <c r="B107" s="23">
        <v>0</v>
      </c>
      <c r="C107" s="23"/>
      <c r="D107" s="9" t="e">
        <f t="shared" si="1"/>
        <v>#DIV/0!</v>
      </c>
      <c r="E107" s="65"/>
    </row>
    <row r="108" spans="1:5" ht="13.5" hidden="1">
      <c r="A108" s="27" t="s">
        <v>16</v>
      </c>
      <c r="B108" s="23"/>
      <c r="C108" s="23"/>
      <c r="D108" s="9" t="e">
        <f t="shared" si="1"/>
        <v>#DIV/0!</v>
      </c>
      <c r="E108" s="65"/>
    </row>
    <row r="109" spans="1:5" ht="13.5" hidden="1">
      <c r="A109" s="27" t="s">
        <v>42</v>
      </c>
      <c r="B109" s="23">
        <v>0</v>
      </c>
      <c r="C109" s="23"/>
      <c r="D109" s="9" t="e">
        <f t="shared" si="1"/>
        <v>#DIV/0!</v>
      </c>
      <c r="E109" s="65"/>
    </row>
    <row r="110" spans="1:5" s="26" customFormat="1" ht="13.5">
      <c r="A110" s="24" t="s">
        <v>25</v>
      </c>
      <c r="B110" s="25">
        <f>B111+B112</f>
        <v>3</v>
      </c>
      <c r="C110" s="25">
        <f>C111+C112</f>
        <v>2.2</v>
      </c>
      <c r="D110" s="28">
        <f t="shared" si="1"/>
        <v>73.3</v>
      </c>
      <c r="E110" s="64"/>
    </row>
    <row r="111" spans="1:5" s="26" customFormat="1" ht="13.5" hidden="1">
      <c r="A111" s="24">
        <v>222</v>
      </c>
      <c r="B111" s="25">
        <v>0</v>
      </c>
      <c r="C111" s="25">
        <v>0</v>
      </c>
      <c r="D111" s="28" t="e">
        <f t="shared" si="1"/>
        <v>#DIV/0!</v>
      </c>
      <c r="E111" s="66"/>
    </row>
    <row r="112" spans="1:5" s="26" customFormat="1" ht="13.5" hidden="1">
      <c r="A112" s="24">
        <v>340</v>
      </c>
      <c r="B112" s="25">
        <v>3</v>
      </c>
      <c r="C112" s="25">
        <v>2.2</v>
      </c>
      <c r="D112" s="28">
        <f t="shared" si="1"/>
        <v>73.3</v>
      </c>
      <c r="E112" s="66"/>
    </row>
    <row r="113" spans="1:5" ht="13.5">
      <c r="A113" s="24" t="s">
        <v>26</v>
      </c>
      <c r="B113" s="25">
        <f>B114</f>
        <v>63.4</v>
      </c>
      <c r="C113" s="25">
        <f>C114</f>
        <v>63.4</v>
      </c>
      <c r="D113" s="28">
        <f t="shared" si="1"/>
        <v>100</v>
      </c>
      <c r="E113" s="65"/>
    </row>
    <row r="114" spans="1:4" ht="13.5" hidden="1">
      <c r="A114" s="7" t="s">
        <v>60</v>
      </c>
      <c r="B114" s="23">
        <v>63.4</v>
      </c>
      <c r="C114" s="23">
        <v>63.4</v>
      </c>
      <c r="D114" s="28">
        <f t="shared" si="1"/>
        <v>100</v>
      </c>
    </row>
    <row r="115" spans="1:4" ht="13.5" hidden="1">
      <c r="A115" s="7" t="s">
        <v>30</v>
      </c>
      <c r="B115" s="23">
        <v>0</v>
      </c>
      <c r="C115" s="23">
        <v>0</v>
      </c>
      <c r="D115" s="9" t="e">
        <f t="shared" si="1"/>
        <v>#DIV/0!</v>
      </c>
    </row>
    <row r="116" spans="1:4" ht="13.5" hidden="1">
      <c r="A116" s="7">
        <v>222</v>
      </c>
      <c r="B116" s="23">
        <f>0</f>
        <v>0</v>
      </c>
      <c r="C116" s="23">
        <v>0</v>
      </c>
      <c r="D116" s="9" t="e">
        <f t="shared" si="1"/>
        <v>#DIV/0!</v>
      </c>
    </row>
    <row r="117" spans="1:4" ht="13.5" hidden="1">
      <c r="A117" s="7">
        <v>340</v>
      </c>
      <c r="B117" s="23">
        <v>0</v>
      </c>
      <c r="C117" s="23">
        <v>0</v>
      </c>
      <c r="D117" s="9" t="e">
        <f t="shared" si="1"/>
        <v>#DIV/0!</v>
      </c>
    </row>
    <row r="118" spans="1:4" ht="13.5">
      <c r="A118" s="13" t="s">
        <v>19</v>
      </c>
      <c r="B118" s="25">
        <f>B45+B60+B74+B83+B87+B94+B96+B110+B113+B115</f>
        <v>11507.6</v>
      </c>
      <c r="C118" s="25">
        <f>C45+C60+C74+C83+C87+C94+C96+C110+C113+C115</f>
        <v>10816.5</v>
      </c>
      <c r="D118" s="19">
        <f t="shared" si="1"/>
        <v>94</v>
      </c>
    </row>
    <row r="119" spans="1:4" ht="13.5">
      <c r="A119" s="15" t="s">
        <v>20</v>
      </c>
      <c r="B119" s="31"/>
      <c r="C119" s="31"/>
      <c r="D119" s="9"/>
    </row>
    <row r="120" spans="1:4" ht="13.5">
      <c r="A120" s="7" t="s">
        <v>14</v>
      </c>
      <c r="B120" s="23">
        <f>B46+B61+B97</f>
        <v>2183.8</v>
      </c>
      <c r="C120" s="23">
        <f>C46+C61+C97</f>
        <v>2174.4</v>
      </c>
      <c r="D120" s="9">
        <f t="shared" si="1"/>
        <v>99.6</v>
      </c>
    </row>
    <row r="121" spans="1:5" s="44" customFormat="1" ht="13.5" customHeight="1" hidden="1">
      <c r="A121" s="27" t="s">
        <v>65</v>
      </c>
      <c r="B121" s="42">
        <f>B47+B62</f>
        <v>0</v>
      </c>
      <c r="C121" s="42">
        <f>C47+C62</f>
        <v>0</v>
      </c>
      <c r="D121" s="43" t="e">
        <f t="shared" si="1"/>
        <v>#DIV/0!</v>
      </c>
      <c r="E121" s="71"/>
    </row>
    <row r="122" spans="1:4" ht="13.5" customHeight="1">
      <c r="A122" s="7" t="s">
        <v>62</v>
      </c>
      <c r="B122" s="23">
        <f>B48+B63+B99</f>
        <v>631</v>
      </c>
      <c r="C122" s="23">
        <f>C48+C63+C99</f>
        <v>623.6</v>
      </c>
      <c r="D122" s="9">
        <f t="shared" si="1"/>
        <v>98.8</v>
      </c>
    </row>
    <row r="123" spans="1:4" ht="13.5" customHeight="1">
      <c r="A123" s="32" t="s">
        <v>67</v>
      </c>
      <c r="B123" s="23">
        <f>B49+B98</f>
        <v>73</v>
      </c>
      <c r="C123" s="23">
        <f>C49+C98</f>
        <v>61.9</v>
      </c>
      <c r="D123" s="9"/>
    </row>
    <row r="124" spans="1:4" ht="13.5" customHeight="1">
      <c r="A124" s="32" t="s">
        <v>38</v>
      </c>
      <c r="B124" s="23">
        <f>B50+B64+B100</f>
        <v>63.7</v>
      </c>
      <c r="C124" s="23">
        <f>C50+C64+C100</f>
        <v>59.3</v>
      </c>
      <c r="D124" s="9">
        <f t="shared" si="1"/>
        <v>93.1</v>
      </c>
    </row>
    <row r="125" spans="1:4" ht="13.5" customHeight="1" hidden="1">
      <c r="A125" s="27" t="s">
        <v>39</v>
      </c>
      <c r="B125" s="23">
        <f>B51+B65+B75+B88+B101+B116+B111</f>
        <v>12.5</v>
      </c>
      <c r="C125" s="23">
        <f>C51+C65+C75+C88+C101+C116+C111</f>
        <v>12.5</v>
      </c>
      <c r="D125" s="9">
        <f t="shared" si="1"/>
        <v>100</v>
      </c>
    </row>
    <row r="126" spans="1:4" ht="13.5" customHeight="1">
      <c r="A126" s="7" t="s">
        <v>15</v>
      </c>
      <c r="B126" s="23">
        <f>B52+B66+B102</f>
        <v>491.4</v>
      </c>
      <c r="C126" s="23">
        <f>C52+C66+C102</f>
        <v>321.5</v>
      </c>
      <c r="D126" s="9">
        <f t="shared" si="1"/>
        <v>65.4</v>
      </c>
    </row>
    <row r="127" spans="1:4" ht="13.5" customHeight="1">
      <c r="A127" s="7" t="s">
        <v>63</v>
      </c>
      <c r="B127" s="23">
        <f>B53+B67+B76+B89+B103+B84</f>
        <v>3071.2</v>
      </c>
      <c r="C127" s="23">
        <f>C53+C67+C76+C89+C103+C84</f>
        <v>2873.3</v>
      </c>
      <c r="D127" s="9">
        <f t="shared" si="1"/>
        <v>93.6</v>
      </c>
    </row>
    <row r="128" spans="1:4" ht="13.5" customHeight="1">
      <c r="A128" s="32" t="s">
        <v>64</v>
      </c>
      <c r="B128" s="23">
        <f>B54+B68+B77+B85+B90+B104</f>
        <v>1075</v>
      </c>
      <c r="C128" s="23">
        <f>C54+C68+C77+C85+C90+C104</f>
        <v>911.5</v>
      </c>
      <c r="D128" s="9">
        <f t="shared" si="1"/>
        <v>84.8</v>
      </c>
    </row>
    <row r="129" spans="1:5" s="44" customFormat="1" ht="13.5" customHeight="1" hidden="1">
      <c r="A129" s="27" t="s">
        <v>76</v>
      </c>
      <c r="B129" s="42">
        <f>B78</f>
        <v>10</v>
      </c>
      <c r="C129" s="42">
        <f>C78</f>
        <v>10</v>
      </c>
      <c r="D129" s="43">
        <f t="shared" si="1"/>
        <v>100</v>
      </c>
      <c r="E129" s="71"/>
    </row>
    <row r="130" spans="1:4" ht="27.75">
      <c r="A130" s="33" t="s">
        <v>44</v>
      </c>
      <c r="B130" s="38">
        <f>B105</f>
        <v>3352.4</v>
      </c>
      <c r="C130" s="38">
        <f>C105</f>
        <v>3352.4</v>
      </c>
      <c r="D130" s="11">
        <f t="shared" si="1"/>
        <v>100</v>
      </c>
    </row>
    <row r="131" spans="1:4" ht="13.5" customHeight="1">
      <c r="A131" s="32" t="s">
        <v>77</v>
      </c>
      <c r="B131" s="23">
        <f>B55+B79+B106</f>
        <v>121</v>
      </c>
      <c r="C131" s="23">
        <f>C55+C79+C106</f>
        <v>35.4</v>
      </c>
      <c r="D131" s="9">
        <f t="shared" si="1"/>
        <v>29.3</v>
      </c>
    </row>
    <row r="132" spans="1:4" ht="13.5" customHeight="1" hidden="1">
      <c r="A132" s="27" t="s">
        <v>41</v>
      </c>
      <c r="B132" s="23">
        <f>B56+B71+B80+B91+B107</f>
        <v>3</v>
      </c>
      <c r="C132" s="23">
        <f>C56+C71+C80+C91+C107</f>
        <v>2.6</v>
      </c>
      <c r="D132" s="9">
        <f t="shared" si="1"/>
        <v>86.7</v>
      </c>
    </row>
    <row r="133" spans="1:5" s="35" customFormat="1" ht="13.5" customHeight="1">
      <c r="A133" s="32" t="s">
        <v>54</v>
      </c>
      <c r="B133" s="34">
        <f>B57+B72+B81+B92+B108</f>
        <v>51.8</v>
      </c>
      <c r="C133" s="34">
        <f>C57+C72+C81+C92+C108</f>
        <v>41.8</v>
      </c>
      <c r="D133" s="20">
        <f t="shared" si="1"/>
        <v>80.7</v>
      </c>
      <c r="E133" s="70"/>
    </row>
    <row r="134" spans="1:4" ht="13.5" customHeight="1">
      <c r="A134" s="32" t="s">
        <v>42</v>
      </c>
      <c r="B134" s="23">
        <f>B58+B73+B82+B86+B93+B95+B109+B112+B117</f>
        <v>300.2</v>
      </c>
      <c r="C134" s="23">
        <f>C58+C73+C82+C86+C93+C95+C109+C112+C117</f>
        <v>268.7</v>
      </c>
      <c r="D134" s="9">
        <f t="shared" si="1"/>
        <v>89.5</v>
      </c>
    </row>
    <row r="135" spans="1:4" ht="13.5" customHeight="1" hidden="1">
      <c r="A135" s="27" t="s">
        <v>66</v>
      </c>
      <c r="B135" s="23">
        <f>B59+B70</f>
        <v>4.2</v>
      </c>
      <c r="C135" s="23">
        <f>C59+C70</f>
        <v>4.2</v>
      </c>
      <c r="D135" s="9">
        <f t="shared" si="1"/>
        <v>100</v>
      </c>
    </row>
    <row r="136" spans="1:4" ht="25.5" customHeight="1">
      <c r="A136" s="33" t="s">
        <v>61</v>
      </c>
      <c r="B136" s="23">
        <f>B114</f>
        <v>63.4</v>
      </c>
      <c r="C136" s="23">
        <f>C114</f>
        <v>63.4</v>
      </c>
      <c r="D136" s="9"/>
    </row>
    <row r="137" spans="1:4" ht="13.5" customHeight="1">
      <c r="A137" s="7" t="s">
        <v>31</v>
      </c>
      <c r="B137" s="8">
        <v>5</v>
      </c>
      <c r="C137" s="8">
        <v>5</v>
      </c>
      <c r="D137" s="9">
        <f t="shared" si="1"/>
        <v>100</v>
      </c>
    </row>
    <row r="138" spans="1:4" ht="13.5" customHeight="1">
      <c r="A138" s="7" t="s">
        <v>32</v>
      </c>
      <c r="B138" s="8">
        <v>0.4</v>
      </c>
      <c r="C138" s="8">
        <v>0.4</v>
      </c>
      <c r="D138" s="9">
        <f t="shared" si="1"/>
        <v>100</v>
      </c>
    </row>
    <row r="139" spans="1:4" ht="13.5" customHeight="1">
      <c r="A139" s="7" t="s">
        <v>33</v>
      </c>
      <c r="B139" s="8">
        <v>5</v>
      </c>
      <c r="C139" s="8">
        <v>5</v>
      </c>
      <c r="D139" s="9">
        <f t="shared" si="1"/>
        <v>100</v>
      </c>
    </row>
    <row r="141" spans="1:4" ht="13.5">
      <c r="A141" s="72" t="s">
        <v>22</v>
      </c>
      <c r="B141" s="72"/>
      <c r="C141" s="72"/>
      <c r="D141" s="72"/>
    </row>
  </sheetData>
  <sheetProtection/>
  <mergeCells count="3">
    <mergeCell ref="A8:D8"/>
    <mergeCell ref="A9:D9"/>
    <mergeCell ref="A141:D141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5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6" customWidth="1"/>
    <col min="6" max="6" width="13.28125" style="45" customWidth="1"/>
    <col min="7" max="16384" width="13.28125" style="16" customWidth="1"/>
  </cols>
  <sheetData>
    <row r="1" spans="1:4" ht="13.5">
      <c r="A1" s="73"/>
      <c r="B1" s="73"/>
      <c r="C1" s="73"/>
      <c r="D1" s="73"/>
    </row>
    <row r="2" spans="1:4" ht="13.5">
      <c r="A2" s="73"/>
      <c r="B2" s="73"/>
      <c r="C2" s="73"/>
      <c r="D2" s="73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7"/>
      <c r="C7" s="17"/>
      <c r="D7" s="18"/>
      <c r="E7" s="17"/>
      <c r="F7" s="18"/>
    </row>
    <row r="8" spans="2:6" ht="13.5">
      <c r="B8" s="17"/>
      <c r="C8" s="17"/>
      <c r="D8" s="18"/>
      <c r="E8" s="17"/>
      <c r="F8" s="18"/>
    </row>
    <row r="9" spans="2:6" ht="13.5">
      <c r="B9" s="17"/>
      <c r="C9" s="17"/>
      <c r="D9" s="52"/>
      <c r="E9" s="17"/>
      <c r="F9" s="18"/>
    </row>
    <row r="10" spans="2:6" ht="13.5">
      <c r="B10" s="17"/>
      <c r="C10" s="17"/>
      <c r="D10" s="18"/>
      <c r="E10" s="17"/>
      <c r="F10" s="18"/>
    </row>
    <row r="11" spans="1:6" ht="13.5">
      <c r="A11" s="53"/>
      <c r="B11" s="54"/>
      <c r="C11" s="54"/>
      <c r="D11" s="55"/>
      <c r="E11" s="54"/>
      <c r="F11" s="18"/>
    </row>
    <row r="12" spans="2:6" ht="13.5">
      <c r="B12" s="17"/>
      <c r="C12" s="17"/>
      <c r="D12" s="18"/>
      <c r="E12" s="17"/>
      <c r="F12" s="18"/>
    </row>
    <row r="13" spans="2:6" ht="13.5">
      <c r="B13" s="17"/>
      <c r="C13" s="17"/>
      <c r="D13" s="18"/>
      <c r="E13" s="17"/>
      <c r="F13" s="18"/>
    </row>
    <row r="14" spans="2:6" ht="13.5">
      <c r="B14" s="17"/>
      <c r="C14" s="17"/>
      <c r="D14" s="52"/>
      <c r="E14" s="17"/>
      <c r="F14" s="18"/>
    </row>
    <row r="15" spans="2:6" ht="13.5">
      <c r="B15" s="17"/>
      <c r="C15" s="17"/>
      <c r="D15" s="56"/>
      <c r="E15" s="17"/>
      <c r="F15" s="18"/>
    </row>
    <row r="16" spans="1:6" ht="13.5">
      <c r="A16" s="57"/>
      <c r="B16" s="17"/>
      <c r="C16" s="17"/>
      <c r="D16" s="18"/>
      <c r="E16" s="17"/>
      <c r="F16" s="18"/>
    </row>
    <row r="17" spans="2:6" ht="13.5">
      <c r="B17" s="17"/>
      <c r="C17" s="17"/>
      <c r="D17" s="18"/>
      <c r="E17" s="17"/>
      <c r="F17" s="18"/>
    </row>
    <row r="18" spans="2:6" ht="13.5">
      <c r="B18" s="17"/>
      <c r="C18" s="17"/>
      <c r="D18" s="52"/>
      <c r="E18" s="17"/>
      <c r="F18" s="18"/>
    </row>
    <row r="19" spans="2:6" ht="13.5">
      <c r="B19" s="17"/>
      <c r="C19" s="17"/>
      <c r="D19" s="18"/>
      <c r="E19" s="17"/>
      <c r="F19" s="18"/>
    </row>
    <row r="20" spans="2:6" ht="13.5">
      <c r="B20" s="17"/>
      <c r="C20" s="17"/>
      <c r="D20" s="18"/>
      <c r="E20" s="17"/>
      <c r="F20" s="18"/>
    </row>
    <row r="21" spans="1:6" ht="13.5">
      <c r="A21" s="53"/>
      <c r="B21" s="54"/>
      <c r="C21" s="54"/>
      <c r="D21" s="55"/>
      <c r="E21" s="17"/>
      <c r="F21" s="18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7"/>
      <c r="C23" s="17"/>
      <c r="D23" s="18"/>
      <c r="E23" s="17"/>
      <c r="F23" s="18"/>
    </row>
    <row r="24" spans="2:6" ht="13.5">
      <c r="B24" s="17"/>
      <c r="C24" s="17"/>
      <c r="D24" s="18"/>
      <c r="E24" s="17"/>
      <c r="F24" s="18"/>
    </row>
    <row r="25" spans="2:6" ht="13.5">
      <c r="B25" s="17"/>
      <c r="C25" s="17"/>
      <c r="D25" s="18"/>
      <c r="E25" s="17"/>
      <c r="F25" s="18"/>
    </row>
    <row r="26" spans="2:6" ht="13.5">
      <c r="B26" s="17"/>
      <c r="C26" s="17"/>
      <c r="D26" s="18"/>
      <c r="E26" s="17"/>
      <c r="F26" s="18"/>
    </row>
    <row r="27" spans="2:6" ht="13.5">
      <c r="B27" s="17"/>
      <c r="C27" s="17"/>
      <c r="D27" s="18"/>
      <c r="E27" s="17"/>
      <c r="F27" s="18"/>
    </row>
    <row r="28" spans="2:6" ht="13.5">
      <c r="B28" s="17"/>
      <c r="C28" s="17"/>
      <c r="D28" s="18"/>
      <c r="E28" s="17"/>
      <c r="F28" s="18"/>
    </row>
    <row r="29" spans="2:6" ht="13.5">
      <c r="B29" s="17"/>
      <c r="C29" s="17"/>
      <c r="D29" s="18"/>
      <c r="E29" s="17"/>
      <c r="F29" s="18"/>
    </row>
    <row r="30" spans="2:6" ht="13.5">
      <c r="B30" s="17"/>
      <c r="C30" s="17"/>
      <c r="D30" s="18"/>
      <c r="E30" s="17"/>
      <c r="F30" s="18"/>
    </row>
    <row r="31" spans="2:6" ht="13.5">
      <c r="B31" s="17"/>
      <c r="C31" s="17"/>
      <c r="D31" s="18"/>
      <c r="E31" s="17"/>
      <c r="F31" s="18"/>
    </row>
    <row r="32" spans="2:6" ht="13.5">
      <c r="B32" s="17"/>
      <c r="C32" s="17"/>
      <c r="D32" s="18"/>
      <c r="E32" s="17"/>
      <c r="F32" s="18"/>
    </row>
    <row r="33" spans="2:6" ht="13.5">
      <c r="B33" s="17"/>
      <c r="C33" s="17"/>
      <c r="D33" s="18"/>
      <c r="E33" s="17"/>
      <c r="F33" s="18"/>
    </row>
    <row r="34" spans="2:6" ht="13.5">
      <c r="B34" s="17"/>
      <c r="C34" s="17"/>
      <c r="D34" s="52"/>
      <c r="E34" s="17"/>
      <c r="F34" s="52"/>
    </row>
    <row r="35" spans="2:6" ht="13.5">
      <c r="B35" s="17"/>
      <c r="C35" s="17"/>
      <c r="D35" s="18"/>
      <c r="E35" s="17"/>
      <c r="F35" s="18"/>
    </row>
    <row r="36" spans="2:6" ht="13.5">
      <c r="B36" s="17"/>
      <c r="C36" s="17"/>
      <c r="D36" s="52"/>
      <c r="E36" s="17"/>
      <c r="F36" s="52"/>
    </row>
    <row r="37" spans="2:6" ht="13.5">
      <c r="B37" s="17"/>
      <c r="C37" s="17"/>
      <c r="D37" s="18"/>
      <c r="E37" s="17"/>
      <c r="F37" s="18"/>
    </row>
    <row r="38" spans="2:6" ht="13.5" hidden="1">
      <c r="B38" s="17"/>
      <c r="C38" s="17"/>
      <c r="D38" s="18"/>
      <c r="E38" s="17"/>
      <c r="F38" s="18"/>
    </row>
    <row r="39" spans="2:6" ht="13.5">
      <c r="B39" s="17"/>
      <c r="C39" s="17"/>
      <c r="D39" s="52"/>
      <c r="E39" s="17"/>
      <c r="F39" s="52"/>
    </row>
    <row r="40" spans="1:6" ht="13.5">
      <c r="A40" s="53"/>
      <c r="B40" s="54"/>
      <c r="C40" s="54"/>
      <c r="D40" s="55"/>
      <c r="E40" s="17"/>
      <c r="F40" s="18"/>
    </row>
    <row r="41" spans="2:6" ht="13.5">
      <c r="B41" s="17"/>
      <c r="C41" s="17"/>
      <c r="D41" s="18"/>
      <c r="E41" s="17"/>
      <c r="F41" s="18"/>
    </row>
    <row r="42" spans="2:6" ht="13.5">
      <c r="B42" s="17"/>
      <c r="C42" s="17"/>
      <c r="D42" s="18"/>
      <c r="E42" s="17"/>
      <c r="F42" s="18"/>
    </row>
    <row r="43" spans="2:6" ht="13.5">
      <c r="B43" s="17"/>
      <c r="C43" s="17"/>
      <c r="D43" s="18"/>
      <c r="E43" s="17"/>
      <c r="F43" s="18"/>
    </row>
    <row r="44" spans="2:6" ht="13.5">
      <c r="B44" s="17"/>
      <c r="C44" s="17"/>
      <c r="D44" s="18"/>
      <c r="E44" s="17"/>
      <c r="F44" s="18"/>
    </row>
    <row r="45" spans="2:6" ht="13.5">
      <c r="B45" s="17"/>
      <c r="C45" s="17"/>
      <c r="D45" s="18"/>
      <c r="E45" s="17"/>
      <c r="F45" s="18"/>
    </row>
    <row r="46" spans="2:6" ht="13.5">
      <c r="B46" s="17"/>
      <c r="C46" s="17"/>
      <c r="D46" s="18"/>
      <c r="E46" s="17"/>
      <c r="F46" s="52"/>
    </row>
    <row r="47" spans="2:6" ht="13.5">
      <c r="B47" s="17"/>
      <c r="C47" s="17"/>
      <c r="D47" s="18"/>
      <c r="E47" s="17"/>
      <c r="F47" s="18"/>
    </row>
    <row r="48" spans="2:6" ht="13.5">
      <c r="B48" s="17"/>
      <c r="C48" s="17"/>
      <c r="D48" s="18"/>
      <c r="E48" s="17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8"/>
      <c r="E50" s="17"/>
      <c r="F50" s="18"/>
    </row>
    <row r="51" spans="2:6" ht="13.5">
      <c r="B51" s="17"/>
      <c r="C51" s="17"/>
      <c r="D51" s="18"/>
      <c r="E51" s="17"/>
      <c r="F51" s="18"/>
    </row>
    <row r="52" spans="2:6" ht="13.5">
      <c r="B52" s="17"/>
      <c r="C52" s="17"/>
      <c r="D52" s="18"/>
      <c r="E52" s="17"/>
      <c r="F52" s="18"/>
    </row>
    <row r="53" spans="2:6" ht="13.5">
      <c r="B53" s="17"/>
      <c r="C53" s="17"/>
      <c r="D53" s="18"/>
      <c r="E53" s="17"/>
      <c r="F53" s="18"/>
    </row>
    <row r="54" spans="2:6" ht="13.5">
      <c r="B54" s="17"/>
      <c r="C54" s="17"/>
      <c r="D54" s="18"/>
      <c r="E54" s="17"/>
      <c r="F54" s="18"/>
    </row>
    <row r="55" spans="2:4" ht="13.5" hidden="1">
      <c r="B55" s="17"/>
      <c r="C55" s="17"/>
      <c r="D55" s="18"/>
    </row>
    <row r="56" spans="2:4" ht="13.5" hidden="1">
      <c r="B56" s="17"/>
      <c r="C56" s="17"/>
      <c r="D56" s="18"/>
    </row>
    <row r="57" spans="2:4" ht="13.5" hidden="1">
      <c r="B57" s="17"/>
      <c r="C57" s="17"/>
      <c r="D57" s="18"/>
    </row>
    <row r="58" spans="2:4" ht="13.5" hidden="1">
      <c r="B58" s="17"/>
      <c r="C58" s="17"/>
      <c r="D58" s="18"/>
    </row>
    <row r="59" spans="2:4" ht="13.5" hidden="1">
      <c r="B59" s="17"/>
      <c r="C59" s="17"/>
      <c r="D59" s="18"/>
    </row>
    <row r="60" spans="2:4" ht="13.5" hidden="1">
      <c r="B60" s="17"/>
      <c r="C60" s="17"/>
      <c r="D60" s="18"/>
    </row>
    <row r="61" spans="2:4" ht="13.5" hidden="1">
      <c r="B61" s="17"/>
      <c r="C61" s="17"/>
      <c r="D61" s="18"/>
    </row>
    <row r="62" spans="2:4" ht="13.5" hidden="1">
      <c r="B62" s="17"/>
      <c r="C62" s="17"/>
      <c r="D62" s="18"/>
    </row>
    <row r="63" spans="2:4" ht="13.5" hidden="1">
      <c r="B63" s="17"/>
      <c r="C63" s="17"/>
      <c r="D63" s="18"/>
    </row>
    <row r="64" spans="2:4" ht="13.5" hidden="1">
      <c r="B64" s="17"/>
      <c r="C64" s="17"/>
      <c r="D64" s="18"/>
    </row>
    <row r="65" spans="1:4" ht="15">
      <c r="A65" s="63"/>
      <c r="B65" s="17"/>
      <c r="C65" s="17"/>
      <c r="D65" s="18"/>
    </row>
    <row r="67" spans="1:4" ht="13.5">
      <c r="A67" s="73"/>
      <c r="B67" s="73"/>
      <c r="C67" s="73"/>
      <c r="D67" s="73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2020-06-29T08:54:16Z</dcterms:modified>
  <cp:category/>
  <cp:version/>
  <cp:contentType/>
  <cp:contentStatus/>
</cp:coreProperties>
</file>